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CUENTA PUBLICA\2022\2DO TRIM 22\EXCEL\"/>
    </mc:Choice>
  </mc:AlternateContent>
  <bookViews>
    <workbookView xWindow="0" yWindow="0" windowWidth="19200" windowHeight="7248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G52" i="4" l="1"/>
  <c r="F52" i="4"/>
  <c r="D52" i="4"/>
  <c r="H50" i="4"/>
  <c r="H48" i="4"/>
  <c r="H46" i="4"/>
  <c r="H42" i="4"/>
  <c r="H40" i="4"/>
  <c r="E50" i="4"/>
  <c r="E48" i="4"/>
  <c r="E46" i="4"/>
  <c r="E44" i="4"/>
  <c r="H44" i="4" s="1"/>
  <c r="E42" i="4"/>
  <c r="E40" i="4"/>
  <c r="E38" i="4"/>
  <c r="E52" i="4" s="1"/>
  <c r="C52" i="4"/>
  <c r="G30" i="4"/>
  <c r="F30" i="4"/>
  <c r="H28" i="4"/>
  <c r="H26" i="4"/>
  <c r="H25" i="4"/>
  <c r="E28" i="4"/>
  <c r="E27" i="4"/>
  <c r="H27" i="4" s="1"/>
  <c r="E26" i="4"/>
  <c r="E25" i="4"/>
  <c r="E30" i="4" s="1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30" i="4" l="1"/>
  <c r="H38" i="4"/>
  <c r="H52" i="4" s="1"/>
  <c r="H16" i="4"/>
  <c r="E16" i="4"/>
  <c r="H34" i="5" l="1"/>
  <c r="H33" i="5"/>
  <c r="H31" i="5"/>
  <c r="H26" i="5"/>
  <c r="H23" i="5"/>
  <c r="H21" i="5"/>
  <c r="H13" i="5"/>
  <c r="H12" i="5"/>
  <c r="E40" i="5"/>
  <c r="H40" i="5" s="1"/>
  <c r="E39" i="5"/>
  <c r="H39" i="5" s="1"/>
  <c r="E38" i="5"/>
  <c r="E37" i="5"/>
  <c r="H37" i="5" s="1"/>
  <c r="E34" i="5"/>
  <c r="E33" i="5"/>
  <c r="E32" i="5"/>
  <c r="H32" i="5" s="1"/>
  <c r="E31" i="5"/>
  <c r="E30" i="5"/>
  <c r="H30" i="5" s="1"/>
  <c r="E29" i="5"/>
  <c r="H29" i="5" s="1"/>
  <c r="E28" i="5"/>
  <c r="H28" i="5" s="1"/>
  <c r="E27" i="5"/>
  <c r="H27" i="5" s="1"/>
  <c r="E26" i="5"/>
  <c r="E23" i="5"/>
  <c r="E22" i="5"/>
  <c r="H22" i="5" s="1"/>
  <c r="E21" i="5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E9" i="6"/>
  <c r="H9" i="6" s="1"/>
  <c r="E10" i="6"/>
  <c r="H10" i="6" s="1"/>
  <c r="E11" i="6"/>
  <c r="H11" i="6" s="1"/>
  <c r="E12" i="6"/>
  <c r="H12" i="6" s="1"/>
  <c r="H75" i="6"/>
  <c r="H72" i="6"/>
  <c r="H71" i="6"/>
  <c r="H70" i="6"/>
  <c r="H67" i="6"/>
  <c r="H64" i="6"/>
  <c r="H63" i="6"/>
  <c r="H62" i="6"/>
  <c r="H59" i="6"/>
  <c r="H56" i="6"/>
  <c r="H55" i="6"/>
  <c r="H54" i="6"/>
  <c r="H51" i="6"/>
  <c r="H48" i="6"/>
  <c r="H47" i="6"/>
  <c r="H46" i="6"/>
  <c r="H40" i="6"/>
  <c r="H39" i="6"/>
  <c r="H35" i="6"/>
  <c r="H32" i="6"/>
  <c r="H31" i="6"/>
  <c r="H27" i="6"/>
  <c r="H19" i="6"/>
  <c r="H14" i="6"/>
  <c r="H8" i="6"/>
  <c r="E76" i="6"/>
  <c r="H76" i="6" s="1"/>
  <c r="E75" i="6"/>
  <c r="E74" i="6"/>
  <c r="H74" i="6" s="1"/>
  <c r="E73" i="6"/>
  <c r="H73" i="6" s="1"/>
  <c r="E72" i="6"/>
  <c r="E71" i="6"/>
  <c r="E70" i="6"/>
  <c r="E69" i="6"/>
  <c r="H69" i="6" s="1"/>
  <c r="E68" i="6"/>
  <c r="H68" i="6" s="1"/>
  <c r="E67" i="6"/>
  <c r="E66" i="6"/>
  <c r="H66" i="6" s="1"/>
  <c r="E64" i="6"/>
  <c r="E63" i="6"/>
  <c r="E62" i="6"/>
  <c r="E61" i="6"/>
  <c r="H61" i="6" s="1"/>
  <c r="E60" i="6"/>
  <c r="H60" i="6" s="1"/>
  <c r="E59" i="6"/>
  <c r="E58" i="6"/>
  <c r="H58" i="6" s="1"/>
  <c r="E56" i="6"/>
  <c r="E55" i="6"/>
  <c r="E54" i="6"/>
  <c r="E53" i="6"/>
  <c r="H53" i="6" s="1"/>
  <c r="E52" i="6"/>
  <c r="H52" i="6" s="1"/>
  <c r="E51" i="6"/>
  <c r="E50" i="6"/>
  <c r="H50" i="6" s="1"/>
  <c r="E49" i="6"/>
  <c r="H49" i="6" s="1"/>
  <c r="E48" i="6"/>
  <c r="E47" i="6"/>
  <c r="E46" i="6"/>
  <c r="E45" i="6"/>
  <c r="H45" i="6" s="1"/>
  <c r="E44" i="6"/>
  <c r="H44" i="6" s="1"/>
  <c r="E42" i="6"/>
  <c r="H42" i="6" s="1"/>
  <c r="E41" i="6"/>
  <c r="H41" i="6" s="1"/>
  <c r="E40" i="6"/>
  <c r="E39" i="6"/>
  <c r="E38" i="6"/>
  <c r="H38" i="6" s="1"/>
  <c r="E37" i="6"/>
  <c r="H37" i="6" s="1"/>
  <c r="E36" i="6"/>
  <c r="H36" i="6" s="1"/>
  <c r="E35" i="6"/>
  <c r="E34" i="6"/>
  <c r="H34" i="6" s="1"/>
  <c r="E32" i="6"/>
  <c r="E31" i="6"/>
  <c r="E30" i="6"/>
  <c r="H30" i="6" s="1"/>
  <c r="E29" i="6"/>
  <c r="H29" i="6" s="1"/>
  <c r="E28" i="6"/>
  <c r="H28" i="6" s="1"/>
  <c r="E27" i="6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E18" i="6"/>
  <c r="H18" i="6" s="1"/>
  <c r="E17" i="6"/>
  <c r="H17" i="6" s="1"/>
  <c r="E16" i="6"/>
  <c r="H16" i="6" s="1"/>
  <c r="E15" i="6"/>
  <c r="H15" i="6" s="1"/>
  <c r="E14" i="6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C65" i="6"/>
  <c r="E65" i="6" s="1"/>
  <c r="H65" i="6" s="1"/>
  <c r="C57" i="6"/>
  <c r="C53" i="6"/>
  <c r="C43" i="6"/>
  <c r="E43" i="6" s="1"/>
  <c r="H43" i="6" s="1"/>
  <c r="C33" i="6"/>
  <c r="C23" i="6"/>
  <c r="C13" i="6"/>
  <c r="C5" i="6"/>
  <c r="C42" i="5" l="1"/>
  <c r="E16" i="8"/>
  <c r="E33" i="6"/>
  <c r="H33" i="6" s="1"/>
  <c r="E23" i="6"/>
  <c r="H23" i="6" s="1"/>
  <c r="F77" i="6"/>
  <c r="E13" i="6"/>
  <c r="H13" i="6" s="1"/>
  <c r="H6" i="5"/>
  <c r="H25" i="5"/>
  <c r="H16" i="5"/>
  <c r="E36" i="5"/>
  <c r="H6" i="8"/>
  <c r="H16" i="8" s="1"/>
  <c r="F42" i="5"/>
  <c r="G77" i="6"/>
  <c r="H38" i="5"/>
  <c r="H36" i="5" s="1"/>
  <c r="C77" i="6"/>
  <c r="E6" i="5"/>
  <c r="D77" i="6"/>
  <c r="E5" i="6"/>
  <c r="D42" i="5"/>
  <c r="G42" i="5"/>
  <c r="E25" i="5"/>
  <c r="E16" i="5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<sst xmlns="http://schemas.openxmlformats.org/spreadsheetml/2006/main" count="203" uniqueCount="142">
  <si>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</si>
  <si>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</si>
  <si>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</si>
  <si>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</si>
  <si>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</si>
  <si>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</si>
  <si>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</si>
  <si>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</si>
  <si>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</si>
  <si>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</si>
  <si>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</si>
  <si>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</si>
  <si>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</si>
  <si>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</si>
  <si>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</si>
  <si>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</si>
  <si>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</si>
  <si>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</si>
  <si>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</si>
  <si>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</si>
  <si>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</si>
  <si>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</si>
  <si>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</si>
  <si>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</si>
  <si>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</si>
  <si>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</si>
  <si>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</si>
  <si>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</si>
  <si>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</si>
  <si>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</si>
  <si>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</si>
  <si>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</si>
  <si>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</si>
  <si>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</si>
  <si>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</si>
  <si>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</si>
  <si>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</si>
  <si>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</si>
  <si>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</si>
  <si>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</si>
  <si>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</si>
  <si>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</si>
  <si>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</si>
  <si>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</si>
  <si>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</si>
  <si>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</si>
  <si>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</si>
  <si>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</si>
  <si>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</si>
  <si>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</si>
  <si>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</si>
  <si>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</si>
  <si>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</si>
  <si>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</si>
  <si>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</si>
  <si>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</si>
  <si>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</si>
  <si>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</si>
  <si>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</si>
  <si>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</si>
  <si>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</si>
  <si>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</si>
  <si>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</si>
  <si>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</si>
  <si>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</si>
  <si>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</si>
  <si>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</si>
  <si>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</si>
  <si>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</si>
  <si>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</si>
  <si>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</si>
  <si>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</si>
  <si>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</si>
  <si>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</si>
  <si>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</si>
  <si>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</si>
  <si>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</si>
  <si>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</si>
  <si>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</si>
  <si>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</si>
  <si>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</si>
  <si>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</si>
  <si>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</si>
  <si>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</si>
  <si>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</si>
  <si>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</si>
  <si>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</si>
  <si>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</si>
  <si>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</si>
  <si>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</si>
  <si>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</si>
  <si>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</si>
  <si>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</si>
  <si>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</si>
  <si>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</si>
  <si>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</si>
  <si>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</si>
  <si>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</si>
  <si>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</si>
  <si>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</si>
  <si>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</si>
  <si>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</si>
  <si>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</si>
  <si>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</si>
  <si>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</si>
  <si>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</si>
  <si>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</si>
  <si>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</si>
  <si>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</si>
  <si>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</si>
  <si>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</si>
  <si>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</si>
  <si>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</si>
  <si>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</si>
  <si>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</si>
  <si>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</si>
  <si>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</si>
  <si>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</si>
  <si>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</si>
  <si>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</si>
  <si>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</si>
  <si>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</si>
  <si>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</si>
  <si>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</si>
  <si>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</si>
  <si>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</si>
  <si>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</si>
  <si>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</si>
  <si>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</si>
  <si>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</si>
  <si>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</si>
  <si>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</si>
  <si>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</si>
  <si>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</si>
  <si>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Yuriria, Gto.
Estado Analítico del Ejercicio del Presupuesto de Egresos
Clasificación por Objeto del Gasto(Capítulo y Concepto)
Del 1 de Enero AL 30 DE JUNIO DEL 2022</t>
  </si>
  <si>
    <t>Sistema para el Desarrollo Integral de la Familia del Municipio de Yuriria, Gto.
Estado Analítico del Ejercicio del Presupuesto de Egresos
Clasificación Ecónomica (Por Tipo de Gasto)
Del 1 de Enero AL 30 DE JUNIO DEL 2022</t>
  </si>
  <si>
    <t>DESARROLLO INTEGRAL DE LA FAMILIA</t>
  </si>
  <si>
    <t>Sistema para el Desarrollo Integral de la Familia del Municipio de Yuriria, Gto.
Estado Analítico del Ejercicio del Presupuesto de Egresos
Clasificación Administrativa
Del 1 de Enero AL 30 DE JUNIO DEL 2022</t>
  </si>
  <si>
    <t>Gobierno (Federal/Estatal/Municipal) de Sistema para el Desarrollo Integral de la Familia del Municipio de Yuriria, Gto.
Estado Analítico del Ejercicio del Presupuesto de Egresos
Clasificación Administrativa
Del 1 de Enero AL 30 DE JUNIO DEL 2022</t>
  </si>
  <si>
    <t>Sector Paraestatal del Gobierno (Federal/Estatal/Municipal) de Sistema para el Desarrollo Integral de la Familia del Municipio de Yuriria, Gto.
Estado Analítico del Ejercicio del Presupuesto de Egresos
Clasificación Administrativa
Del 1 de Enero AL 30 DE JUNIO DEL 2022</t>
  </si>
  <si>
    <t>Sistema para el Desarrollo Integral de la Familia del Municipio de Yuriria, Gto.
Estado Análitico del Ejercicio del Presupuesto de Egresos
Clasificación Funcional (Finalidad y Función)
Del 1 de Enero AL 30 DE JUNIO DEL 2022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</si>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</sst>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12" xfId="8" applyFont="1" applyFill="1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38100</xdr:rowOff>
    </xdr:from>
    <xdr:to>
      <xdr:col>1</xdr:col>
      <xdr:colOff>1617067</xdr:colOff>
      <xdr:row>0</xdr:row>
      <xdr:rowOff>561974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3810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2987299</xdr:colOff>
      <xdr:row>89</xdr:row>
      <xdr:rowOff>75279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2230100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257175</xdr:colOff>
      <xdr:row>81</xdr:row>
      <xdr:rowOff>57150</xdr:rowOff>
    </xdr:from>
    <xdr:to>
      <xdr:col>8</xdr:col>
      <xdr:colOff>94874</xdr:colOff>
      <xdr:row>90</xdr:row>
      <xdr:rowOff>5429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0450" y="12287250"/>
          <a:ext cx="2980949" cy="1234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28575</xdr:rowOff>
    </xdr:from>
    <xdr:to>
      <xdr:col>1</xdr:col>
      <xdr:colOff>1721842</xdr:colOff>
      <xdr:row>0</xdr:row>
      <xdr:rowOff>552449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8575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2</xdr:col>
      <xdr:colOff>263149</xdr:colOff>
      <xdr:row>28</xdr:row>
      <xdr:rowOff>75279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3514725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19</xdr:row>
      <xdr:rowOff>114300</xdr:rowOff>
    </xdr:from>
    <xdr:to>
      <xdr:col>7</xdr:col>
      <xdr:colOff>980699</xdr:colOff>
      <xdr:row>28</xdr:row>
      <xdr:rowOff>62579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24575" y="3486150"/>
          <a:ext cx="2980949" cy="12341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114300</xdr:rowOff>
    </xdr:from>
    <xdr:to>
      <xdr:col>1</xdr:col>
      <xdr:colOff>1778992</xdr:colOff>
      <xdr:row>0</xdr:row>
      <xdr:rowOff>638174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11430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2987299</xdr:colOff>
      <xdr:row>65</xdr:row>
      <xdr:rowOff>75279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10725150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4</xdr:col>
      <xdr:colOff>1019175</xdr:colOff>
      <xdr:row>56</xdr:row>
      <xdr:rowOff>85725</xdr:rowOff>
    </xdr:from>
    <xdr:to>
      <xdr:col>7</xdr:col>
      <xdr:colOff>856874</xdr:colOff>
      <xdr:row>65</xdr:row>
      <xdr:rowOff>34004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53225" y="10668000"/>
          <a:ext cx="2980949" cy="12341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123825</xdr:rowOff>
    </xdr:from>
    <xdr:to>
      <xdr:col>1</xdr:col>
      <xdr:colOff>2112367</xdr:colOff>
      <xdr:row>0</xdr:row>
      <xdr:rowOff>647699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123825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2987299</xdr:colOff>
      <xdr:row>55</xdr:row>
      <xdr:rowOff>75279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7629525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46</xdr:row>
      <xdr:rowOff>38100</xdr:rowOff>
    </xdr:from>
    <xdr:to>
      <xdr:col>7</xdr:col>
      <xdr:colOff>885449</xdr:colOff>
      <xdr:row>54</xdr:row>
      <xdr:rowOff>129254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1850" y="7524750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showGridLines="0" tabSelected="1" workbookViewId="0">
      <selection activeCell="B82" sqref="B82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52" t="s">
        <v>134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8" t="s">
        <v>67</v>
      </c>
      <c r="B5" s="7"/>
      <c r="C5" s="14">
        <f>SUM(C6:C12)</f>
        <v>9398578.6899999995</v>
      </c>
      <c r="D5" s="14">
        <f>SUM(D6:D12)</f>
        <v>-39600.400000000023</v>
      </c>
      <c r="E5" s="14">
        <f>C5+D5</f>
        <v>9358978.2899999991</v>
      </c>
      <c r="F5" s="14">
        <f>SUM(F6:F12)</f>
        <v>3767500.3600000003</v>
      </c>
      <c r="G5" s="14">
        <f>SUM(G6:G12)</f>
        <v>3767500.3600000003</v>
      </c>
      <c r="H5" s="14">
        <f>E5-F5</f>
        <v>5591477.9299999988</v>
      </c>
    </row>
    <row r="6" spans="1:8" x14ac:dyDescent="0.2">
      <c r="A6" s="49">
        <v>1100</v>
      </c>
      <c r="B6" s="11" t="s">
        <v>76</v>
      </c>
      <c r="C6" s="15">
        <v>5106980.76</v>
      </c>
      <c r="D6" s="15">
        <v>-314088.90000000002</v>
      </c>
      <c r="E6" s="15">
        <f t="shared" ref="E6:E69" si="0">C6+D6</f>
        <v>4792891.8599999994</v>
      </c>
      <c r="F6" s="15">
        <v>2146049.83</v>
      </c>
      <c r="G6" s="15">
        <v>2146049.83</v>
      </c>
      <c r="H6" s="15">
        <f t="shared" ref="H6:H69" si="1">E6-F6</f>
        <v>2646842.0299999993</v>
      </c>
    </row>
    <row r="7" spans="1:8" x14ac:dyDescent="0.2">
      <c r="A7" s="49">
        <v>1200</v>
      </c>
      <c r="B7" s="11" t="s">
        <v>77</v>
      </c>
      <c r="C7" s="15">
        <v>95000</v>
      </c>
      <c r="D7" s="15">
        <v>3000</v>
      </c>
      <c r="E7" s="15">
        <f t="shared" si="0"/>
        <v>98000</v>
      </c>
      <c r="F7" s="15">
        <v>37600.199999999997</v>
      </c>
      <c r="G7" s="15">
        <v>37600.199999999997</v>
      </c>
      <c r="H7" s="15">
        <f t="shared" si="1"/>
        <v>60399.8</v>
      </c>
    </row>
    <row r="8" spans="1:8" x14ac:dyDescent="0.2">
      <c r="A8" s="49">
        <v>1300</v>
      </c>
      <c r="B8" s="11" t="s">
        <v>78</v>
      </c>
      <c r="C8" s="15">
        <v>1311647.1299999999</v>
      </c>
      <c r="D8" s="15">
        <v>-22700.23</v>
      </c>
      <c r="E8" s="15">
        <f t="shared" si="0"/>
        <v>1288946.8999999999</v>
      </c>
      <c r="F8" s="15">
        <v>185192.13</v>
      </c>
      <c r="G8" s="15">
        <v>185192.13</v>
      </c>
      <c r="H8" s="15">
        <f t="shared" si="1"/>
        <v>1103754.77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79</v>
      </c>
      <c r="C10" s="15">
        <v>2884950.8</v>
      </c>
      <c r="D10" s="15">
        <v>294188.73</v>
      </c>
      <c r="E10" s="15">
        <f t="shared" si="0"/>
        <v>3179139.53</v>
      </c>
      <c r="F10" s="15">
        <v>1398658.2</v>
      </c>
      <c r="G10" s="15">
        <v>1398658.2</v>
      </c>
      <c r="H10" s="15">
        <f t="shared" si="1"/>
        <v>1780481.3299999998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80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68</v>
      </c>
      <c r="B13" s="7"/>
      <c r="C13" s="15">
        <f>SUM(C14:C22)</f>
        <v>858567.1</v>
      </c>
      <c r="D13" s="15">
        <f>SUM(D14:D22)</f>
        <v>27800.400000000001</v>
      </c>
      <c r="E13" s="15">
        <f t="shared" si="0"/>
        <v>886367.5</v>
      </c>
      <c r="F13" s="15">
        <f>SUM(F14:F22)</f>
        <v>253221.8</v>
      </c>
      <c r="G13" s="15">
        <f>SUM(G14:G22)</f>
        <v>233619</v>
      </c>
      <c r="H13" s="15">
        <f t="shared" si="1"/>
        <v>633145.69999999995</v>
      </c>
    </row>
    <row r="14" spans="1:8" x14ac:dyDescent="0.2">
      <c r="A14" s="49">
        <v>2100</v>
      </c>
      <c r="B14" s="11" t="s">
        <v>81</v>
      </c>
      <c r="C14" s="15">
        <v>209100</v>
      </c>
      <c r="D14" s="15">
        <v>16350</v>
      </c>
      <c r="E14" s="15">
        <f t="shared" si="0"/>
        <v>225450</v>
      </c>
      <c r="F14" s="15">
        <v>40045.19</v>
      </c>
      <c r="G14" s="15">
        <v>39353.89</v>
      </c>
      <c r="H14" s="15">
        <f t="shared" si="1"/>
        <v>185404.81</v>
      </c>
    </row>
    <row r="15" spans="1:8" x14ac:dyDescent="0.2">
      <c r="A15" s="49">
        <v>2200</v>
      </c>
      <c r="B15" s="11" t="s">
        <v>82</v>
      </c>
      <c r="C15" s="15">
        <v>105100</v>
      </c>
      <c r="D15" s="15">
        <v>0</v>
      </c>
      <c r="E15" s="15">
        <f t="shared" si="0"/>
        <v>105100</v>
      </c>
      <c r="F15" s="15">
        <v>35145.21</v>
      </c>
      <c r="G15" s="15">
        <v>30965.439999999999</v>
      </c>
      <c r="H15" s="15">
        <f t="shared" si="1"/>
        <v>69954.790000000008</v>
      </c>
    </row>
    <row r="16" spans="1:8" x14ac:dyDescent="0.2">
      <c r="A16" s="49">
        <v>2300</v>
      </c>
      <c r="B16" s="11" t="s">
        <v>83</v>
      </c>
      <c r="C16" s="15">
        <v>13000</v>
      </c>
      <c r="D16" s="15">
        <v>10650</v>
      </c>
      <c r="E16" s="15">
        <f t="shared" si="0"/>
        <v>23650</v>
      </c>
      <c r="F16" s="15">
        <v>11101.2</v>
      </c>
      <c r="G16" s="15">
        <v>11101.2</v>
      </c>
      <c r="H16" s="15">
        <f t="shared" si="1"/>
        <v>12548.8</v>
      </c>
    </row>
    <row r="17" spans="1:8" x14ac:dyDescent="0.2">
      <c r="A17" s="49">
        <v>2400</v>
      </c>
      <c r="B17" s="11" t="s">
        <v>84</v>
      </c>
      <c r="C17" s="15">
        <v>59600</v>
      </c>
      <c r="D17" s="15">
        <v>3200</v>
      </c>
      <c r="E17" s="15">
        <f t="shared" si="0"/>
        <v>62800</v>
      </c>
      <c r="F17" s="15">
        <v>14299.15</v>
      </c>
      <c r="G17" s="15">
        <v>14232.57</v>
      </c>
      <c r="H17" s="15">
        <f t="shared" si="1"/>
        <v>48500.85</v>
      </c>
    </row>
    <row r="18" spans="1:8" x14ac:dyDescent="0.2">
      <c r="A18" s="49">
        <v>2500</v>
      </c>
      <c r="B18" s="11" t="s">
        <v>85</v>
      </c>
      <c r="C18" s="15">
        <v>61800</v>
      </c>
      <c r="D18" s="15">
        <v>2000</v>
      </c>
      <c r="E18" s="15">
        <f t="shared" si="0"/>
        <v>63800</v>
      </c>
      <c r="F18" s="15">
        <v>8254.35</v>
      </c>
      <c r="G18" s="15">
        <v>8254.35</v>
      </c>
      <c r="H18" s="15">
        <f t="shared" si="1"/>
        <v>55545.65</v>
      </c>
    </row>
    <row r="19" spans="1:8" x14ac:dyDescent="0.2">
      <c r="A19" s="49">
        <v>2600</v>
      </c>
      <c r="B19" s="11" t="s">
        <v>86</v>
      </c>
      <c r="C19" s="15">
        <v>312467.09999999998</v>
      </c>
      <c r="D19" s="15">
        <v>-1399.6</v>
      </c>
      <c r="E19" s="15">
        <f t="shared" si="0"/>
        <v>311067.5</v>
      </c>
      <c r="F19" s="15">
        <v>123009.59</v>
      </c>
      <c r="G19" s="15">
        <v>108609.44</v>
      </c>
      <c r="H19" s="15">
        <f t="shared" si="1"/>
        <v>188057.91</v>
      </c>
    </row>
    <row r="20" spans="1:8" x14ac:dyDescent="0.2">
      <c r="A20" s="49">
        <v>2700</v>
      </c>
      <c r="B20" s="11" t="s">
        <v>87</v>
      </c>
      <c r="C20" s="15">
        <v>6000</v>
      </c>
      <c r="D20" s="15">
        <v>10000</v>
      </c>
      <c r="E20" s="15">
        <f t="shared" si="0"/>
        <v>16000</v>
      </c>
      <c r="F20" s="15">
        <v>9223</v>
      </c>
      <c r="G20" s="15">
        <v>9223</v>
      </c>
      <c r="H20" s="15">
        <f t="shared" si="1"/>
        <v>6777</v>
      </c>
    </row>
    <row r="21" spans="1:8" x14ac:dyDescent="0.2">
      <c r="A21" s="49">
        <v>2800</v>
      </c>
      <c r="B21" s="11" t="s">
        <v>88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89</v>
      </c>
      <c r="C22" s="15">
        <v>91500</v>
      </c>
      <c r="D22" s="15">
        <v>-13000</v>
      </c>
      <c r="E22" s="15">
        <f t="shared" si="0"/>
        <v>78500</v>
      </c>
      <c r="F22" s="15">
        <v>12144.11</v>
      </c>
      <c r="G22" s="15">
        <v>11879.11</v>
      </c>
      <c r="H22" s="15">
        <f t="shared" si="1"/>
        <v>66355.89</v>
      </c>
    </row>
    <row r="23" spans="1:8" x14ac:dyDescent="0.2">
      <c r="A23" s="48" t="s">
        <v>69</v>
      </c>
      <c r="B23" s="7"/>
      <c r="C23" s="15">
        <f>SUM(C24:C32)</f>
        <v>625900</v>
      </c>
      <c r="D23" s="15">
        <f>SUM(D24:D32)</f>
        <v>-36982</v>
      </c>
      <c r="E23" s="15">
        <f t="shared" si="0"/>
        <v>588918</v>
      </c>
      <c r="F23" s="15">
        <f>SUM(F24:F32)</f>
        <v>234771.88999999998</v>
      </c>
      <c r="G23" s="15">
        <f>SUM(G24:G32)</f>
        <v>222318.02</v>
      </c>
      <c r="H23" s="15">
        <f t="shared" si="1"/>
        <v>354146.11</v>
      </c>
    </row>
    <row r="24" spans="1:8" x14ac:dyDescent="0.2">
      <c r="A24" s="49">
        <v>3100</v>
      </c>
      <c r="B24" s="11" t="s">
        <v>90</v>
      </c>
      <c r="C24" s="15">
        <v>71300</v>
      </c>
      <c r="D24" s="15">
        <v>8000</v>
      </c>
      <c r="E24" s="15">
        <f t="shared" si="0"/>
        <v>79300</v>
      </c>
      <c r="F24" s="15">
        <v>39959.199999999997</v>
      </c>
      <c r="G24" s="15">
        <v>39062.199999999997</v>
      </c>
      <c r="H24" s="15">
        <f t="shared" si="1"/>
        <v>39340.800000000003</v>
      </c>
    </row>
    <row r="25" spans="1:8" x14ac:dyDescent="0.2">
      <c r="A25" s="49">
        <v>3200</v>
      </c>
      <c r="B25" s="11" t="s">
        <v>91</v>
      </c>
      <c r="C25" s="15">
        <v>18000</v>
      </c>
      <c r="D25" s="15">
        <v>-3000</v>
      </c>
      <c r="E25" s="15">
        <f t="shared" si="0"/>
        <v>15000</v>
      </c>
      <c r="F25" s="15">
        <v>5371.64</v>
      </c>
      <c r="G25" s="15">
        <v>5371.64</v>
      </c>
      <c r="H25" s="15">
        <f t="shared" si="1"/>
        <v>9628.36</v>
      </c>
    </row>
    <row r="26" spans="1:8" x14ac:dyDescent="0.2">
      <c r="A26" s="49">
        <v>3300</v>
      </c>
      <c r="B26" s="11" t="s">
        <v>92</v>
      </c>
      <c r="C26" s="15">
        <v>56600</v>
      </c>
      <c r="D26" s="15">
        <v>-31000</v>
      </c>
      <c r="E26" s="15">
        <f t="shared" si="0"/>
        <v>25600</v>
      </c>
      <c r="F26" s="15">
        <v>18507.12</v>
      </c>
      <c r="G26" s="15">
        <v>6950.25</v>
      </c>
      <c r="H26" s="15">
        <f t="shared" si="1"/>
        <v>7092.880000000001</v>
      </c>
    </row>
    <row r="27" spans="1:8" x14ac:dyDescent="0.2">
      <c r="A27" s="49">
        <v>3400</v>
      </c>
      <c r="B27" s="11" t="s">
        <v>93</v>
      </c>
      <c r="C27" s="15">
        <v>67000</v>
      </c>
      <c r="D27" s="15">
        <v>-5500</v>
      </c>
      <c r="E27" s="15">
        <f t="shared" si="0"/>
        <v>61500</v>
      </c>
      <c r="F27" s="15">
        <v>23602.03</v>
      </c>
      <c r="G27" s="15">
        <v>23602.03</v>
      </c>
      <c r="H27" s="15">
        <f t="shared" si="1"/>
        <v>37897.97</v>
      </c>
    </row>
    <row r="28" spans="1:8" x14ac:dyDescent="0.2">
      <c r="A28" s="49">
        <v>3500</v>
      </c>
      <c r="B28" s="11" t="s">
        <v>94</v>
      </c>
      <c r="C28" s="15">
        <v>47000</v>
      </c>
      <c r="D28" s="15">
        <v>11218</v>
      </c>
      <c r="E28" s="15">
        <f t="shared" si="0"/>
        <v>58218</v>
      </c>
      <c r="F28" s="15">
        <v>19853.060000000001</v>
      </c>
      <c r="G28" s="15">
        <v>19853.060000000001</v>
      </c>
      <c r="H28" s="15">
        <f t="shared" si="1"/>
        <v>38364.94</v>
      </c>
    </row>
    <row r="29" spans="1:8" x14ac:dyDescent="0.2">
      <c r="A29" s="49">
        <v>3600</v>
      </c>
      <c r="B29" s="11" t="s">
        <v>95</v>
      </c>
      <c r="C29" s="15">
        <v>21000</v>
      </c>
      <c r="D29" s="15">
        <v>0</v>
      </c>
      <c r="E29" s="15">
        <f t="shared" si="0"/>
        <v>21000</v>
      </c>
      <c r="F29" s="15">
        <v>3250.38</v>
      </c>
      <c r="G29" s="15">
        <v>3250.38</v>
      </c>
      <c r="H29" s="15">
        <f t="shared" si="1"/>
        <v>17749.62</v>
      </c>
    </row>
    <row r="30" spans="1:8" x14ac:dyDescent="0.2">
      <c r="A30" s="49">
        <v>3700</v>
      </c>
      <c r="B30" s="11" t="s">
        <v>96</v>
      </c>
      <c r="C30" s="15">
        <v>15000</v>
      </c>
      <c r="D30" s="15">
        <v>1000</v>
      </c>
      <c r="E30" s="15">
        <f t="shared" si="0"/>
        <v>16000</v>
      </c>
      <c r="F30" s="15">
        <v>1166</v>
      </c>
      <c r="G30" s="15">
        <v>1166</v>
      </c>
      <c r="H30" s="15">
        <f t="shared" si="1"/>
        <v>14834</v>
      </c>
    </row>
    <row r="31" spans="1:8" x14ac:dyDescent="0.2">
      <c r="A31" s="49">
        <v>3800</v>
      </c>
      <c r="B31" s="11" t="s">
        <v>97</v>
      </c>
      <c r="C31" s="15">
        <v>195000</v>
      </c>
      <c r="D31" s="15">
        <v>-15700</v>
      </c>
      <c r="E31" s="15">
        <f t="shared" si="0"/>
        <v>179300</v>
      </c>
      <c r="F31" s="15">
        <v>66051.62</v>
      </c>
      <c r="G31" s="15">
        <v>66051.62</v>
      </c>
      <c r="H31" s="15">
        <f t="shared" si="1"/>
        <v>113248.38</v>
      </c>
    </row>
    <row r="32" spans="1:8" x14ac:dyDescent="0.2">
      <c r="A32" s="49">
        <v>3900</v>
      </c>
      <c r="B32" s="11" t="s">
        <v>19</v>
      </c>
      <c r="C32" s="15">
        <v>135000</v>
      </c>
      <c r="D32" s="15">
        <v>-2000</v>
      </c>
      <c r="E32" s="15">
        <f t="shared" si="0"/>
        <v>133000</v>
      </c>
      <c r="F32" s="15">
        <v>57010.84</v>
      </c>
      <c r="G32" s="15">
        <v>57010.84</v>
      </c>
      <c r="H32" s="15">
        <f t="shared" si="1"/>
        <v>75989.16</v>
      </c>
    </row>
    <row r="33" spans="1:8" x14ac:dyDescent="0.2">
      <c r="A33" s="48" t="s">
        <v>70</v>
      </c>
      <c r="B33" s="7"/>
      <c r="C33" s="15">
        <f>SUM(C34:C42)</f>
        <v>745151.63</v>
      </c>
      <c r="D33" s="15">
        <f>SUM(D34:D42)</f>
        <v>94068.7</v>
      </c>
      <c r="E33" s="15">
        <f t="shared" si="0"/>
        <v>839220.33</v>
      </c>
      <c r="F33" s="15">
        <f>SUM(F34:F42)</f>
        <v>342986.57999999996</v>
      </c>
      <c r="G33" s="15">
        <f>SUM(G34:G42)</f>
        <v>337396.57999999996</v>
      </c>
      <c r="H33" s="15">
        <f t="shared" si="1"/>
        <v>496233.75</v>
      </c>
    </row>
    <row r="34" spans="1:8" x14ac:dyDescent="0.2">
      <c r="A34" s="49">
        <v>4100</v>
      </c>
      <c r="B34" s="11" t="s">
        <v>98</v>
      </c>
      <c r="C34" s="15">
        <v>327000</v>
      </c>
      <c r="D34" s="15">
        <v>0</v>
      </c>
      <c r="E34" s="15">
        <f t="shared" si="0"/>
        <v>327000</v>
      </c>
      <c r="F34" s="15">
        <v>114000</v>
      </c>
      <c r="G34" s="15">
        <v>114000</v>
      </c>
      <c r="H34" s="15">
        <f t="shared" si="1"/>
        <v>213000</v>
      </c>
    </row>
    <row r="35" spans="1:8" x14ac:dyDescent="0.2">
      <c r="A35" s="49">
        <v>4200</v>
      </c>
      <c r="B35" s="11" t="s">
        <v>99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100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101</v>
      </c>
      <c r="C37" s="15">
        <v>162000</v>
      </c>
      <c r="D37" s="15">
        <v>94068.7</v>
      </c>
      <c r="E37" s="15">
        <f t="shared" si="0"/>
        <v>256068.7</v>
      </c>
      <c r="F37" s="15">
        <v>114938.3</v>
      </c>
      <c r="G37" s="15">
        <v>109348.3</v>
      </c>
      <c r="H37" s="15">
        <f t="shared" si="1"/>
        <v>141130.40000000002</v>
      </c>
    </row>
    <row r="38" spans="1:8" x14ac:dyDescent="0.2">
      <c r="A38" s="49">
        <v>4500</v>
      </c>
      <c r="B38" s="11" t="s">
        <v>41</v>
      </c>
      <c r="C38" s="15">
        <v>256151.63</v>
      </c>
      <c r="D38" s="15">
        <v>0</v>
      </c>
      <c r="E38" s="15">
        <f t="shared" si="0"/>
        <v>256151.63</v>
      </c>
      <c r="F38" s="15">
        <v>114048.28</v>
      </c>
      <c r="G38" s="15">
        <v>114048.28</v>
      </c>
      <c r="H38" s="15">
        <f t="shared" si="1"/>
        <v>142103.35</v>
      </c>
    </row>
    <row r="39" spans="1:8" x14ac:dyDescent="0.2">
      <c r="A39" s="49">
        <v>4600</v>
      </c>
      <c r="B39" s="11" t="s">
        <v>102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103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104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71</v>
      </c>
      <c r="B43" s="7"/>
      <c r="C43" s="15">
        <f>SUM(C44:C52)</f>
        <v>60000</v>
      </c>
      <c r="D43" s="15">
        <f>SUM(D44:D52)</f>
        <v>-20000</v>
      </c>
      <c r="E43" s="15">
        <f t="shared" si="0"/>
        <v>40000</v>
      </c>
      <c r="F43" s="15">
        <f>SUM(F44:F52)</f>
        <v>0</v>
      </c>
      <c r="G43" s="15">
        <f>SUM(G44:G52)</f>
        <v>0</v>
      </c>
      <c r="H43" s="15">
        <f t="shared" si="1"/>
        <v>40000</v>
      </c>
    </row>
    <row r="44" spans="1:8" x14ac:dyDescent="0.2">
      <c r="A44" s="49">
        <v>5100</v>
      </c>
      <c r="B44" s="11" t="s">
        <v>105</v>
      </c>
      <c r="C44" s="15">
        <v>60000</v>
      </c>
      <c r="D44" s="15">
        <v>-20000</v>
      </c>
      <c r="E44" s="15">
        <f t="shared" si="0"/>
        <v>40000</v>
      </c>
      <c r="F44" s="15">
        <v>0</v>
      </c>
      <c r="G44" s="15">
        <v>0</v>
      </c>
      <c r="H44" s="15">
        <f t="shared" si="1"/>
        <v>40000</v>
      </c>
    </row>
    <row r="45" spans="1:8" x14ac:dyDescent="0.2">
      <c r="A45" s="49">
        <v>5200</v>
      </c>
      <c r="B45" s="11" t="s">
        <v>106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107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108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109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110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111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112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113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72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114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115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116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73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117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118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119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120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121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122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123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74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75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124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125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126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127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128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129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130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59</v>
      </c>
      <c r="C77" s="17">
        <f t="shared" ref="C77:H77" si="4">SUM(C5+C13+C23+C33+C43+C53+C57+C65+C69)</f>
        <v>11688197.42</v>
      </c>
      <c r="D77" s="17">
        <f t="shared" si="4"/>
        <v>25286.699999999975</v>
      </c>
      <c r="E77" s="17">
        <f t="shared" si="4"/>
        <v>11713484.119999999</v>
      </c>
      <c r="F77" s="17">
        <f t="shared" si="4"/>
        <v>4598480.63</v>
      </c>
      <c r="G77" s="17">
        <f t="shared" si="4"/>
        <v>4560833.96</v>
      </c>
      <c r="H77" s="17">
        <f t="shared" si="4"/>
        <v>7115003.4899999993</v>
      </c>
    </row>
    <row r="79" spans="1:8" x14ac:dyDescent="0.2">
      <c r="A79" s="63" t="s">
        <v>141</v>
      </c>
      <c r="B79" s="63"/>
      <c r="C79" s="63"/>
      <c r="D79" s="63"/>
      <c r="E79" s="63"/>
      <c r="F79" s="63"/>
    </row>
  </sheetData>
  <sheetProtection formatCells="0" formatColumns="0" formatRows="0" autoFilter="0"/>
  <mergeCells count="5">
    <mergeCell ref="A1:H1"/>
    <mergeCell ref="C2:G2"/>
    <mergeCell ref="H2:H3"/>
    <mergeCell ref="A2:B4"/>
    <mergeCell ref="A79:F7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zoomScaleNormal="100" workbookViewId="0">
      <selection activeCell="D29" sqref="D29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52" t="s">
        <v>135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11372045.789999999</v>
      </c>
      <c r="D6" s="50">
        <v>45286.7</v>
      </c>
      <c r="E6" s="50">
        <f>C6+D6</f>
        <v>11417332.489999998</v>
      </c>
      <c r="F6" s="50">
        <v>4484432.3499999996</v>
      </c>
      <c r="G6" s="50">
        <v>4446785.68</v>
      </c>
      <c r="H6" s="50">
        <f>E6-F6</f>
        <v>6932900.1399999987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60000</v>
      </c>
      <c r="D8" s="50">
        <v>-20000</v>
      </c>
      <c r="E8" s="50">
        <f>C8+D8</f>
        <v>40000</v>
      </c>
      <c r="F8" s="50">
        <v>0</v>
      </c>
      <c r="G8" s="50">
        <v>0</v>
      </c>
      <c r="H8" s="50">
        <f>E8-F8</f>
        <v>40000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256151.63</v>
      </c>
      <c r="D12" s="50">
        <v>0</v>
      </c>
      <c r="E12" s="50">
        <f>C12+D12</f>
        <v>256151.63</v>
      </c>
      <c r="F12" s="50">
        <v>114048.28</v>
      </c>
      <c r="G12" s="50">
        <v>114048.28</v>
      </c>
      <c r="H12" s="50">
        <f>E12-F12</f>
        <v>142103.35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59</v>
      </c>
      <c r="C16" s="17">
        <f>SUM(C6+C8+C10+C12+C14)</f>
        <v>11688197.42</v>
      </c>
      <c r="D16" s="17">
        <f>SUM(D6+D8+D10+D12+D14)</f>
        <v>25286.699999999997</v>
      </c>
      <c r="E16" s="17">
        <f>SUM(E6+E8+E10+E12+E14)</f>
        <v>11713484.119999999</v>
      </c>
      <c r="F16" s="17">
        <f t="shared" ref="F16:H16" si="0">SUM(F6+F8+F10+F12+F14)</f>
        <v>4598480.63</v>
      </c>
      <c r="G16" s="17">
        <f t="shared" si="0"/>
        <v>4560833.96</v>
      </c>
      <c r="H16" s="17">
        <f t="shared" si="0"/>
        <v>7115003.4899999984</v>
      </c>
    </row>
    <row r="18" spans="1:6" x14ac:dyDescent="0.2">
      <c r="A18" s="63" t="s">
        <v>141</v>
      </c>
      <c r="B18" s="63"/>
      <c r="C18" s="63"/>
      <c r="D18" s="63"/>
      <c r="E18" s="63"/>
      <c r="F18" s="63"/>
    </row>
  </sheetData>
  <sheetProtection formatCells="0" formatColumns="0" formatRows="0" autoFilter="0"/>
  <mergeCells count="5">
    <mergeCell ref="A1:H1"/>
    <mergeCell ref="C2:G2"/>
    <mergeCell ref="H2:H3"/>
    <mergeCell ref="A2:B4"/>
    <mergeCell ref="A18:F18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workbookViewId="0">
      <selection activeCell="E58" sqref="E58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54.75" customHeight="1" x14ac:dyDescent="0.2">
      <c r="A1" s="52" t="s">
        <v>137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60</v>
      </c>
      <c r="B3" s="58"/>
      <c r="C3" s="52" t="s">
        <v>66</v>
      </c>
      <c r="D3" s="53"/>
      <c r="E3" s="53"/>
      <c r="F3" s="53"/>
      <c r="G3" s="54"/>
      <c r="H3" s="55" t="s">
        <v>65</v>
      </c>
    </row>
    <row r="4" spans="1:8" ht="24.9" customHeight="1" x14ac:dyDescent="0.2">
      <c r="A4" s="59"/>
      <c r="B4" s="60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136</v>
      </c>
      <c r="B7" s="22"/>
      <c r="C7" s="15">
        <v>11688197.42</v>
      </c>
      <c r="D7" s="15">
        <v>25286.7</v>
      </c>
      <c r="E7" s="15">
        <f>C7+D7</f>
        <v>11713484.119999999</v>
      </c>
      <c r="F7" s="15">
        <v>4598480.63</v>
      </c>
      <c r="G7" s="15">
        <v>4560833.96</v>
      </c>
      <c r="H7" s="15">
        <f>E7-F7</f>
        <v>7115003.4899999993</v>
      </c>
    </row>
    <row r="8" spans="1:8" x14ac:dyDescent="0.2">
      <c r="A8" s="4" t="s">
        <v>53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54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55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56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57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58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59</v>
      </c>
      <c r="C16" s="23">
        <f t="shared" ref="C16:H16" si="2">SUM(C7:C15)</f>
        <v>11688197.42</v>
      </c>
      <c r="D16" s="23">
        <f t="shared" si="2"/>
        <v>25286.7</v>
      </c>
      <c r="E16" s="23">
        <f t="shared" si="2"/>
        <v>11713484.119999999</v>
      </c>
      <c r="F16" s="23">
        <f t="shared" si="2"/>
        <v>4598480.63</v>
      </c>
      <c r="G16" s="23">
        <f t="shared" si="2"/>
        <v>4560833.96</v>
      </c>
      <c r="H16" s="23">
        <f t="shared" si="2"/>
        <v>7115003.4899999993</v>
      </c>
    </row>
    <row r="19" spans="1:8" ht="45" customHeight="1" x14ac:dyDescent="0.2">
      <c r="A19" s="52" t="s">
        <v>138</v>
      </c>
      <c r="B19" s="53"/>
      <c r="C19" s="53"/>
      <c r="D19" s="53"/>
      <c r="E19" s="53"/>
      <c r="F19" s="53"/>
      <c r="G19" s="53"/>
      <c r="H19" s="54"/>
    </row>
    <row r="21" spans="1:8" x14ac:dyDescent="0.2">
      <c r="A21" s="57" t="s">
        <v>60</v>
      </c>
      <c r="B21" s="58"/>
      <c r="C21" s="52" t="s">
        <v>66</v>
      </c>
      <c r="D21" s="53"/>
      <c r="E21" s="53"/>
      <c r="F21" s="53"/>
      <c r="G21" s="54"/>
      <c r="H21" s="55" t="s">
        <v>65</v>
      </c>
    </row>
    <row r="22" spans="1:8" ht="20.399999999999999" x14ac:dyDescent="0.2">
      <c r="A22" s="59"/>
      <c r="B22" s="60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6"/>
    </row>
    <row r="23" spans="1:8" x14ac:dyDescent="0.2">
      <c r="A23" s="61"/>
      <c r="B23" s="62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59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2" t="s">
        <v>139</v>
      </c>
      <c r="B33" s="53"/>
      <c r="C33" s="53"/>
      <c r="D33" s="53"/>
      <c r="E33" s="53"/>
      <c r="F33" s="53"/>
      <c r="G33" s="53"/>
      <c r="H33" s="54"/>
    </row>
    <row r="34" spans="1:8" x14ac:dyDescent="0.2">
      <c r="A34" s="57" t="s">
        <v>60</v>
      </c>
      <c r="B34" s="58"/>
      <c r="C34" s="52" t="s">
        <v>66</v>
      </c>
      <c r="D34" s="53"/>
      <c r="E34" s="53"/>
      <c r="F34" s="53"/>
      <c r="G34" s="54"/>
      <c r="H34" s="55" t="s">
        <v>65</v>
      </c>
    </row>
    <row r="35" spans="1:8" ht="20.399999999999999" x14ac:dyDescent="0.2">
      <c r="A35" s="59"/>
      <c r="B35" s="60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6"/>
    </row>
    <row r="36" spans="1:8" x14ac:dyDescent="0.2">
      <c r="A36" s="61"/>
      <c r="B36" s="62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0.399999999999999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0.399999999999999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0.399999999999999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0.399999999999999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0.399999999999999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0.399999999999999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59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  <row r="54" spans="1:8" x14ac:dyDescent="0.2">
      <c r="A54" s="63" t="s">
        <v>141</v>
      </c>
      <c r="B54" s="63"/>
      <c r="C54" s="63"/>
      <c r="D54" s="63"/>
      <c r="E54" s="63"/>
      <c r="F54" s="63"/>
    </row>
  </sheetData>
  <sheetProtection formatCells="0" formatColumns="0" formatRows="0" insertRows="0" deleteRows="0" autoFilter="0"/>
  <mergeCells count="13">
    <mergeCell ref="A54:F54"/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workbookViewId="0">
      <selection sqref="A1:H1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8.5" customHeight="1" x14ac:dyDescent="0.2">
      <c r="A1" s="52" t="s">
        <v>140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5936619.0099999998</v>
      </c>
      <c r="D6" s="15">
        <f t="shared" si="0"/>
        <v>305332.55000000005</v>
      </c>
      <c r="E6" s="15">
        <f t="shared" si="0"/>
        <v>6241951.5600000005</v>
      </c>
      <c r="F6" s="15">
        <f t="shared" si="0"/>
        <v>2609352.9300000002</v>
      </c>
      <c r="G6" s="15">
        <f t="shared" si="0"/>
        <v>2584828.3200000003</v>
      </c>
      <c r="H6" s="15">
        <f t="shared" si="0"/>
        <v>3632598.6299999994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1195950.8600000001</v>
      </c>
      <c r="D8" s="15">
        <v>-3204.94</v>
      </c>
      <c r="E8" s="15">
        <f t="shared" ref="E8:E14" si="1">C8+D8</f>
        <v>1192745.9200000002</v>
      </c>
      <c r="F8" s="15">
        <v>544263.63</v>
      </c>
      <c r="G8" s="15">
        <v>540663.63</v>
      </c>
      <c r="H8" s="15">
        <f t="shared" ref="H8:H14" si="2">E8-F8</f>
        <v>648482.29000000015</v>
      </c>
    </row>
    <row r="9" spans="1:8" x14ac:dyDescent="0.2">
      <c r="A9" s="38"/>
      <c r="B9" s="42" t="s">
        <v>43</v>
      </c>
      <c r="C9" s="15">
        <v>1185225.9099999999</v>
      </c>
      <c r="D9" s="15">
        <v>126786.7</v>
      </c>
      <c r="E9" s="15">
        <f t="shared" si="1"/>
        <v>1312012.6099999999</v>
      </c>
      <c r="F9" s="15">
        <v>544068.64</v>
      </c>
      <c r="G9" s="15">
        <v>529618.93000000005</v>
      </c>
      <c r="H9" s="15">
        <f t="shared" si="2"/>
        <v>767943.96999999986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1894434.6</v>
      </c>
      <c r="D11" s="15">
        <v>361798.28</v>
      </c>
      <c r="E11" s="15">
        <f t="shared" si="1"/>
        <v>2256232.88</v>
      </c>
      <c r="F11" s="15">
        <v>911918.29</v>
      </c>
      <c r="G11" s="15">
        <v>907008.39</v>
      </c>
      <c r="H11" s="15">
        <f t="shared" si="2"/>
        <v>1344314.5899999999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1661007.64</v>
      </c>
      <c r="D14" s="15">
        <v>-180047.49</v>
      </c>
      <c r="E14" s="15">
        <f t="shared" si="1"/>
        <v>1480960.15</v>
      </c>
      <c r="F14" s="15">
        <v>609102.37</v>
      </c>
      <c r="G14" s="15">
        <v>607537.37</v>
      </c>
      <c r="H14" s="15">
        <f t="shared" si="2"/>
        <v>871857.77999999991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5751578.4100000001</v>
      </c>
      <c r="D16" s="15">
        <f t="shared" si="3"/>
        <v>-280045.84999999998</v>
      </c>
      <c r="E16" s="15">
        <f t="shared" si="3"/>
        <v>5471532.5600000005</v>
      </c>
      <c r="F16" s="15">
        <f t="shared" si="3"/>
        <v>1989127.7</v>
      </c>
      <c r="G16" s="15">
        <f t="shared" si="3"/>
        <v>1976005.6400000001</v>
      </c>
      <c r="H16" s="15">
        <f t="shared" si="3"/>
        <v>3482404.8600000003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0</v>
      </c>
      <c r="D18" s="15">
        <v>-5000</v>
      </c>
      <c r="E18" s="15">
        <f t="shared" ref="E18:E23" si="5">C18+D18</f>
        <v>-5000</v>
      </c>
      <c r="F18" s="15">
        <v>0</v>
      </c>
      <c r="G18" s="15">
        <v>0</v>
      </c>
      <c r="H18" s="15">
        <f t="shared" si="4"/>
        <v>-5000</v>
      </c>
    </row>
    <row r="19" spans="1:8" x14ac:dyDescent="0.2">
      <c r="A19" s="38"/>
      <c r="B19" s="42" t="s">
        <v>21</v>
      </c>
      <c r="C19" s="15">
        <v>673947.18</v>
      </c>
      <c r="D19" s="15">
        <v>-37698.49</v>
      </c>
      <c r="E19" s="15">
        <f t="shared" si="5"/>
        <v>636248.69000000006</v>
      </c>
      <c r="F19" s="15">
        <v>235983.72</v>
      </c>
      <c r="G19" s="15">
        <v>235983.72</v>
      </c>
      <c r="H19" s="15">
        <f t="shared" si="4"/>
        <v>400264.97000000009</v>
      </c>
    </row>
    <row r="20" spans="1:8" x14ac:dyDescent="0.2">
      <c r="A20" s="38"/>
      <c r="B20" s="42" t="s">
        <v>46</v>
      </c>
      <c r="C20" s="15">
        <v>55000</v>
      </c>
      <c r="D20" s="15">
        <v>-10200</v>
      </c>
      <c r="E20" s="15">
        <f t="shared" si="5"/>
        <v>44800</v>
      </c>
      <c r="F20" s="15">
        <v>21800</v>
      </c>
      <c r="G20" s="15">
        <v>21800</v>
      </c>
      <c r="H20" s="15">
        <f t="shared" si="4"/>
        <v>23000</v>
      </c>
    </row>
    <row r="21" spans="1:8" x14ac:dyDescent="0.2">
      <c r="A21" s="38"/>
      <c r="B21" s="42" t="s">
        <v>47</v>
      </c>
      <c r="C21" s="15">
        <v>3070604.44</v>
      </c>
      <c r="D21" s="15">
        <v>-189812.92</v>
      </c>
      <c r="E21" s="15">
        <f t="shared" si="5"/>
        <v>2880791.52</v>
      </c>
      <c r="F21" s="15">
        <v>988294.24</v>
      </c>
      <c r="G21" s="15">
        <v>983271.18</v>
      </c>
      <c r="H21" s="15">
        <f t="shared" si="4"/>
        <v>1892497.28</v>
      </c>
    </row>
    <row r="22" spans="1:8" x14ac:dyDescent="0.2">
      <c r="A22" s="38"/>
      <c r="B22" s="42" t="s">
        <v>48</v>
      </c>
      <c r="C22" s="15">
        <v>1952026.79</v>
      </c>
      <c r="D22" s="15">
        <v>-37334.44</v>
      </c>
      <c r="E22" s="15">
        <f t="shared" si="5"/>
        <v>1914692.35</v>
      </c>
      <c r="F22" s="15">
        <v>743049.74</v>
      </c>
      <c r="G22" s="15">
        <v>734950.74</v>
      </c>
      <c r="H22" s="15">
        <f t="shared" si="4"/>
        <v>1171642.6100000001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0.399999999999999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59</v>
      </c>
      <c r="C42" s="23">
        <f t="shared" ref="C42:H42" si="12">SUM(C36+C25+C16+C6)</f>
        <v>11688197.42</v>
      </c>
      <c r="D42" s="23">
        <f t="shared" si="12"/>
        <v>25286.70000000007</v>
      </c>
      <c r="E42" s="23">
        <f t="shared" si="12"/>
        <v>11713484.120000001</v>
      </c>
      <c r="F42" s="23">
        <f t="shared" si="12"/>
        <v>4598480.63</v>
      </c>
      <c r="G42" s="23">
        <f t="shared" si="12"/>
        <v>4560833.9600000009</v>
      </c>
      <c r="H42" s="23">
        <f t="shared" si="12"/>
        <v>7115003.4900000002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63" t="s">
        <v>141</v>
      </c>
      <c r="B44" s="63"/>
      <c r="C44" s="63"/>
      <c r="D44" s="63"/>
      <c r="E44" s="63"/>
      <c r="F44" s="63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5">
    <mergeCell ref="A1:H1"/>
    <mergeCell ref="A2:B4"/>
    <mergeCell ref="C2:G2"/>
    <mergeCell ref="H2:H3"/>
    <mergeCell ref="A44:F44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lastPrinted>2022-07-25T15:36:01Z</cp:lastPrinted>
  <dcterms:created xsi:type="dcterms:W3CDTF">2014-02-10T03:37:14Z</dcterms:created>
  <dcterms:modified xsi:type="dcterms:W3CDTF">2022-07-25T15:36:57Z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